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CUENTA PÚBLICA 2023\"/>
    </mc:Choice>
  </mc:AlternateContent>
  <xr:revisionPtr revIDLastSave="0" documentId="13_ncr:1_{3FC9A5A7-E298-4A45-9434-D813FBF61901}" xr6:coauthVersionLast="47" xr6:coauthVersionMax="47" xr10:uidLastSave="{00000000-0000-0000-0000-000000000000}"/>
  <bookViews>
    <workbookView xWindow="-120" yWindow="-120" windowWidth="29040" windowHeight="15990" tabRatio="863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58" i="60" s="1"/>
  <c r="C46" i="60"/>
  <c r="C37" i="60"/>
  <c r="C34" i="60"/>
  <c r="C28" i="60"/>
  <c r="C25" i="60"/>
  <c r="C19" i="60"/>
  <c r="C63" i="62" l="1"/>
  <c r="C48" i="62" s="1"/>
  <c r="C122" i="62" s="1"/>
  <c r="D63" i="62"/>
  <c r="D48" i="62" s="1"/>
  <c r="D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7" i="64" l="1"/>
  <c r="C20" i="63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<sst xmlns="http://schemas.openxmlformats.org/spreadsheetml/2006/main" count="941" uniqueCount="665">
  <si>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</si>
  <si>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</si>
  <si>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</si>
  <si>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</si>
  <si>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</si>
  <si>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</si>
  <si>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</si>
  <si>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</si>
  <si>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</si>
  <si>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</si>
  <si>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</si>
  <si>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</si>
  <si>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</si>
  <si>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</si>
  <si>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</si>
  <si>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</si>
  <si>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</si>
  <si>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</si>
  <si>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</si>
  <si>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</si>
  <si>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</si>
  <si>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</si>
  <si>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</si>
  <si>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</si>
  <si>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</si>
  <si>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</si>
  <si>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</si>
  <si>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</si>
  <si>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</si>
  <si>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</si>
  <si>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</si>
  <si>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</si>
  <si>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</si>
  <si>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</si>
  <si>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</si>
  <si>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</si>
  <si>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</si>
  <si>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</si>
  <si>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</si>
  <si>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</si>
  <si>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</si>
  <si>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</si>
  <si>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</si>
  <si>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</si>
  <si>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</si>
  <si>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</si>
  <si>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</si>
  <si>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</si>
  <si>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</si>
  <si>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</si>
  <si>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</si>
  <si>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</si>
  <si>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</si>
  <si>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</si>
  <si>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</si>
  <si>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</si>
  <si>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</si>
  <si>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</si>
  <si>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</si>
  <si>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</si>
  <si>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</si>
  <si>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</si>
  <si>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</si>
  <si>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</si>
  <si>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</si>
  <si>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</si>
  <si>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</si>
  <si>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</si>
  <si>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</si>
  <si>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</si>
  <si>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</si>
  <si>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</si>
  <si>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</si>
  <si>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</si>
  <si>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</si>
  <si>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</si>
  <si>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</si>
  <si>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</si>
  <si>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</si>
  <si>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</si>
  <si>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</si>
  <si>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</si>
  <si>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</si>
  <si>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</si>
  <si>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</si>
  <si>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</si>
  <si>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</si>
  <si>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</si>
  <si>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</si>
  <si>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</si>
  <si>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</si>
  <si>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</si>
  <si>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</si>
  <si>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</si>
  <si>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</si>
  <si>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</si>
  <si>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</si>
  <si>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</si>
  <si>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</si>
  <si>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</si>
  <si>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</si>
  <si>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</si>
  <si>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</si>
  <si>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</si>
  <si>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</si>
  <si>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</si>
  <si>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</si>
  <si>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</si>
  <si>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</si>
  <si>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</si>
  <si>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</si>
  <si>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</si>
  <si>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</si>
  <si>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</si>
  <si>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</si>
  <si>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</si>
  <si>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</si>
  <si>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</si>
  <si>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</si>
  <si>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</si>
  <si>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</si>
  <si>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</si>
  <si>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</si>
  <si>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</si>
  <si>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</si>
  <si>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</si>
  <si>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</si>
  <si>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</si>
  <si>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</si>
  <si>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</si>
  <si>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</si>
  <si>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</si>
  <si>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</si>
  <si>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</si>
  <si>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</si>
  <si>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</si>
  <si>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</si>
  <si>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</si>
  <si>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</si>
  <si>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</si>
  <si>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</si>
  <si>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</si>
  <si>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</si>
  <si>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</si>
  <si>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</si>
  <si>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</si>
  <si>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</si>
  <si>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</si>
  <si>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</si>
  <si>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</si>
  <si>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</si>
  <si>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</si>
  <si>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</si>
  <si>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</si>
  <si>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</si>
  <si>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</si>
  <si>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</si>
  <si>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</si>
  <si>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</si>
  <si>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</si>
  <si>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</si>
  <si>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</si>
  <si>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</si>
  <si>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</si>
  <si>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</si>
  <si>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</si>
  <si>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</si>
  <si>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</si>
  <si>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</si>
  <si>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</si>
  <si>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</si>
  <si>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</si>
  <si>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</si>
  <si>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</si>
  <si>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</si>
  <si>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</si>
  <si>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</si>
  <si>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</si>
  <si>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</si>
  <si>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</si>
  <si>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</si>
  <si>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</si>
  <si>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</si>
  <si>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</si>
  <si>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</si>
  <si>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</si>
  <si>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</si>
  <si>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</si>
  <si>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</si>
  <si>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</si>
  <si>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</si>
  <si>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</si>
  <si>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</si>
  <si>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</si>
  <si>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</si>
  <si>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</si>
  <si>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</si>
  <si>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</si>
  <si>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</si>
  <si>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</si>
  <si>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</si>
  <si>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</si>
  <si>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</si>
  <si>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</si>
  <si>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</si>
  <si>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</si>
  <si>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</si>
  <si>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</si>
  <si>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</si>
  <si>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</si>
  <si>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</si>
  <si>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</si>
  <si>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</si>
  <si>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</si>
  <si>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</si>
  <si>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</si>
  <si>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</si>
  <si>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</si>
  <si>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</si>
  <si>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</si>
  <si>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</si>
  <si>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</si>
  <si>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</si>
  <si>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</si>
  <si>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</si>
  <si>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</si>
  <si>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</si>
  <si>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</si>
  <si>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</si>
  <si>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</si>
  <si>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</si>
  <si>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</si>
  <si>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</si>
  <si>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</si>
  <si>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</si>
  <si>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</si>
  <si>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</si>
  <si>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</si>
  <si>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</si>
  <si>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</si>
  <si>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</si>
  <si>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</si>
  <si>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</si>
  <si>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</si>
  <si>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</si>
  <si>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</si>
  <si>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</si>
  <si>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</si>
  <si>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</si>
  <si>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</si>
  <si>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</si>
  <si>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</si>
  <si>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</si>
  <si>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</si>
  <si>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</si>
  <si>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</si>
  <si>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</si>
  <si>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</si>
  <si>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</si>
  <si>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</si>
  <si>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</si>
  <si>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</si>
  <si>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</si>
  <si>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</si>
  <si>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</si>
  <si>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</si>
  <si>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</si>
  <si>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</si>
  <si>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</si>
  <si>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</si>
  <si>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</si>
  <si>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</si>
  <si>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</si>
  <si>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</si>
  <si>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</si>
  <si>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</si>
  <si>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</si>
  <si>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</si>
  <si>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</si>
  <si>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</si>
  <si>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</si>
  <si>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</si>
  <si>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</si>
  <si>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</si>
  <si>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</si>
  <si>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</si>
  <si>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</si>
  <si>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</si>
  <si>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</si>
  <si>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</si>
  <si>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</si>
  <si>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</si>
  <si>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</si>
  <si>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</si>
  <si>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</si>
  <si>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</si>
  <si>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</si>
  <si>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</si>
  <si>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</si>
  <si>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</si>
  <si>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</si>
  <si>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</si>
  <si>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</si>
  <si>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</si>
  <si>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</si>
  <si>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</si>
  <si>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</si>
  <si>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</si>
  <si>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</si>
  <si>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</si>
  <si>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</si>
  <si>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</si>
  <si>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</si>
  <si>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</si>
  <si>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</si>
  <si>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</si>
  <si>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</si>
  <si>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</si>
  <si>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</si>
  <si>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</si>
  <si>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</si>
  <si>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</si>
  <si>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</si>
  <si>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</si>
  <si>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</si>
  <si>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</si>
  <si>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</si>
  <si>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</si>
  <si>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</si>
  <si>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</si>
  <si>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</si>
  <si>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</si>
  <si>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</si>
  <si>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</si>
  <si>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</si>
  <si>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</si>
  <si>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</si>
  <si>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</si>
  <si>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</si>
  <si>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</si>
  <si>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</si>
  <si>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</si>
  <si>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</si>
  <si>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</si>
  <si>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</si>
  <si>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</si>
  <si>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</si>
  <si>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</si>
  <si>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</si>
  <si>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</si>
  <si>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</si>
  <si>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</si>
  <si>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</si>
  <si>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</si>
  <si>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</si>
  <si>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</si>
  <si>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</si>
  <si>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</si>
  <si>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</si>
  <si>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</si>
  <si>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</si>
  <si>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</si>
  <si>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</si>
  <si>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</si>
  <si>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</si>
  <si>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</si>
  <si>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</si>
  <si>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</si>
  <si>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</si>
  <si>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</si>
  <si>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</si>
  <si>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</si>
  <si>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</si>
  <si>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</si>
  <si>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</si>
  <si>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</si>
  <si>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</si>
  <si>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</si>
  <si>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</si>
  <si>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</si>
  <si>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</si>
  <si>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</si>
  <si>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</si>
  <si>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</si>
  <si>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</si>
  <si>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</si>
  <si>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</si>
  <si>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</si>
  <si>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</si>
  <si>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</si>
  <si>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</si>
  <si>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</si>
  <si>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</si>
  <si>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</si>
  <si>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</si>
  <si>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</si>
  <si>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</si>
  <si>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</si>
  <si>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</si>
  <si>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</si>
  <si>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</si>
  <si>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</si>
  <si>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</si>
  <si>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</si>
  <si>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</si>
  <si>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</si>
  <si>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</si>
  <si>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</si>
  <si>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</si>
  <si>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</si>
  <si>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</si>
  <si>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</si>
  <si>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</si>
  <si>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</si>
  <si>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</si>
  <si>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</si>
  <si>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</si>
  <si>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</si>
  <si>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</si>
  <si>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</si>
  <si>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</si>
  <si>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</si>
  <si>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</si>
  <si>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</si>
  <si>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</si>
  <si>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</si>
  <si>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</si>
  <si>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</si>
  <si>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</si>
  <si>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</si>
  <si>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</si>
  <si>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</si>
  <si>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</si>
  <si>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</si>
  <si>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</si>
  <si>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</si>
  <si>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</si>
  <si>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</si>
  <si>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</si>
  <si>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</si>
  <si>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</si>
  <si>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</si>
  <si>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</si>
  <si>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</si>
  <si>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</si>
  <si>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</si>
  <si>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</si>
  <si>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</si>
  <si>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</si>
  <si>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</si>
  <si>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</si>
  <si>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</si>
  <si>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</si>
  <si>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</si>
  <si>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</si>
  <si>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</si>
  <si>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</si>
  <si>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</si>
  <si>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</si>
  <si>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</si>
  <si>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</si>
  <si>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</si>
  <si>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</si>
  <si>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</si>
  <si>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</si>
  <si>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</si>
  <si>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</si>
  <si>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</si>
  <si>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</si>
  <si>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</si>
  <si>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</si>
  <si>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</si>
  <si>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</si>
  <si>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</si>
  <si>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</si>
  <si>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</si>
  <si>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</si>
  <si>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</si>
  <si>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</si>
  <si>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</si>
  <si>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</si>
  <si>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</si>
  <si>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</si>
  <si>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</si>
  <si>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</si>
  <si>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</si>
  <si>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</si>
  <si>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</si>
  <si>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</si>
  <si>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</si>
  <si>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</si>
  <si>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</si>
  <si>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</si>
  <si>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</si>
  <si>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</si>
  <si>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</si>
  <si>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</si>
  <si>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</si>
  <si>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</si>
  <si>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</si>
  <si>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</si>
  <si>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</si>
  <si>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</si>
  <si>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</si>
  <si>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</si>
  <si>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</si>
  <si>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</si>
  <si>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</si>
  <si>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</si>
  <si>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</si>
  <si>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</si>
  <si>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</si>
  <si>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</si>
  <si>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</si>
  <si>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</si>
  <si>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</si>
  <si>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</si>
  <si>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</si>
  <si>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</si>
  <si>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</si>
  <si>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</si>
  <si>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</si>
  <si>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</si>
  <si>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</si>
  <si>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</si>
  <si>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</si>
  <si>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</si>
  <si>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</si>
  <si>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</si>
  <si>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</si>
  <si>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</si>
  <si>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</si>
  <si>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</si>
  <si>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</si>
  <si>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</si>
  <si>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</si>
  <si>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</si>
  <si>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</si>
  <si>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</si>
  <si>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</si>
  <si>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</si>
  <si>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</si>
  <si>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</si>
  <si>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</si>
  <si>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</si>
  <si>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</si>
  <si>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</si>
  <si>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</si>
  <si>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</si>
  <si>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</si>
  <si>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</si>
  <si>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</si>
  <si>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</si>
  <si>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</si>
  <si>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</si>
  <si>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</si>
  <si>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</si>
  <si>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</si>
  <si>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</si>
  <si>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</si>
  <si>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</si>
  <si>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</si>
  <si>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</si>
  <si>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</si>
  <si>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</si>
  <si>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</si>
  <si>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</si>
  <si>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</si>
  <si>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</si>
  <si>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</si>
  <si>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</si>
  <si>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</si>
  <si>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</si>
  <si>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</si>
  <si>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</si>
  <si>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</si>
  <si>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</si>
  <si>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</si>
  <si>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</si>
  <si>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</si>
  <si>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</si>
  <si>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</si>
  <si>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</si>
  <si>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</si>
  <si>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</si>
  <si>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</si>
  <si>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</si>
  <si>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</si>
  <si>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</si>
  <si>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</si>
  <si>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</si>
  <si>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</si>
  <si>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</si>
  <si>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</si>
  <si>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</si>
  <si>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</si>
  <si>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</si>
  <si>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</si>
  <si>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</si>
  <si>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</si>
  <si>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</si>
  <si>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</si>
  <si>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</si>
  <si>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</si>
  <si>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</si>
  <si>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</si>
  <si>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</si>
  <si>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</si>
  <si>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</si>
  <si>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</si>
  <si>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</si>
  <si>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</si>
  <si>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</si>
  <si>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</si>
  <si>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</si>
  <si>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</si>
  <si>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</si>
  <si>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</si>
  <si>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</si>
  <si>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</si>
  <si>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</si>
  <si>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</si>
  <si>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</si>
  <si>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</si>
  <si>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</si>
  <si>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</si>
  <si>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</si>
  <si>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</si>
  <si>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</si>
  <si>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</si>
  <si>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</si>
  <si>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</si>
  <si>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</si>
  <si>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</si>
  <si>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</si>
  <si>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</si>
  <si>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</si>
  <si>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</si>
  <si>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</si>
  <si>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</si>
  <si>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</si>
  <si>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</si>
  <si>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</si>
  <si>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</si>
  <si>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</si>
  <si>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</si>
  <si>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</si>
  <si>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</si>
  <si>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</si>
  <si>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</si>
  <si>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</si>
  <si>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</si>
  <si>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</si>
  <si>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</si>
  <si>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</si>
  <si>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</si>
  <si>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</si>
  <si>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</si>
  <si>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</si>
  <si>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</si>
  <si>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</si>
  <si>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</si>
  <si>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Municipio de Santiago Maravatío, Guanajuato</t>
  </si>
  <si>
    <t>Correspondiente del 1 de Enero al 31 de Diciembre de 2023</t>
  </si>
  <si>
    <t>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</si>
</sst>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E4" sqref="E4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662</v>
      </c>
      <c r="B1" s="166"/>
      <c r="C1" s="17"/>
      <c r="D1" s="14" t="s">
        <v>602</v>
      </c>
      <c r="E1" s="15">
        <v>2023</v>
      </c>
    </row>
    <row r="2" spans="1:5" ht="18.95" customHeight="1" x14ac:dyDescent="0.2">
      <c r="A2" s="167" t="s">
        <v>601</v>
      </c>
      <c r="B2" s="167"/>
      <c r="C2" s="36"/>
      <c r="D2" s="14" t="s">
        <v>603</v>
      </c>
      <c r="E2" s="17" t="s">
        <v>608</v>
      </c>
    </row>
    <row r="3" spans="1:5" ht="18.95" customHeight="1" x14ac:dyDescent="0.2">
      <c r="A3" s="168" t="s">
        <v>663</v>
      </c>
      <c r="B3" s="168"/>
      <c r="C3" s="17"/>
      <c r="D3" s="14" t="s">
        <v>604</v>
      </c>
      <c r="E3" s="17" t="s">
        <v>664</v>
      </c>
    </row>
    <row r="4" spans="1:5" s="93" customFormat="1" ht="18.95" customHeight="1" x14ac:dyDescent="0.2">
      <c r="A4" s="168" t="s">
        <v>623</v>
      </c>
      <c r="B4" s="168"/>
      <c r="C4" s="168"/>
      <c r="D4" s="168"/>
      <c r="E4" s="17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569</v>
      </c>
      <c r="B24" s="95" t="s">
        <v>304</v>
      </c>
    </row>
    <row r="25" spans="1:2" x14ac:dyDescent="0.2">
      <c r="A25" s="94" t="s">
        <v>570</v>
      </c>
      <c r="B25" s="95" t="s">
        <v>571</v>
      </c>
    </row>
    <row r="26" spans="1:2" s="93" customFormat="1" x14ac:dyDescent="0.2">
      <c r="A26" s="94" t="s">
        <v>572</v>
      </c>
      <c r="B26" s="95" t="s">
        <v>341</v>
      </c>
    </row>
    <row r="27" spans="1:2" x14ac:dyDescent="0.2">
      <c r="A27" s="94" t="s">
        <v>573</v>
      </c>
      <c r="B27" s="95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624</v>
      </c>
    </row>
    <row r="41" spans="1:2" ht="12" thickBot="1" x14ac:dyDescent="0.25">
      <c r="A41" s="11"/>
      <c r="B41" s="12"/>
    </row>
    <row r="44" spans="1:2" x14ac:dyDescent="0.2">
      <c r="B44" s="93" t="s">
        <v>625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2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662</v>
      </c>
      <c r="B1" s="173"/>
      <c r="C1" s="174"/>
    </row>
    <row r="2" spans="1:3" s="37" customFormat="1" ht="18" customHeight="1" x14ac:dyDescent="0.25">
      <c r="A2" s="175" t="s">
        <v>613</v>
      </c>
      <c r="B2" s="176"/>
      <c r="C2" s="177"/>
    </row>
    <row r="3" spans="1:3" s="37" customFormat="1" ht="18" customHeight="1" x14ac:dyDescent="0.25">
      <c r="A3" s="175" t="s">
        <v>663</v>
      </c>
      <c r="B3" s="178"/>
      <c r="C3" s="177"/>
    </row>
    <row r="4" spans="1:3" s="40" customFormat="1" ht="18" customHeight="1" x14ac:dyDescent="0.2">
      <c r="A4" s="179" t="s">
        <v>614</v>
      </c>
      <c r="B4" s="180"/>
      <c r="C4" s="181"/>
    </row>
    <row r="5" spans="1:3" s="38" customFormat="1" x14ac:dyDescent="0.2">
      <c r="A5" s="58" t="s">
        <v>521</v>
      </c>
      <c r="B5" s="58"/>
      <c r="C5" s="145">
        <v>173790007.56</v>
      </c>
    </row>
    <row r="6" spans="1:3" x14ac:dyDescent="0.2">
      <c r="A6" s="59"/>
      <c r="B6" s="60"/>
      <c r="C6" s="61"/>
    </row>
    <row r="7" spans="1:3" x14ac:dyDescent="0.2">
      <c r="A7" s="68" t="s">
        <v>522</v>
      </c>
      <c r="B7" s="68"/>
      <c r="C7" s="146">
        <f>SUM(C8:C13)</f>
        <v>0</v>
      </c>
    </row>
    <row r="8" spans="1:3" x14ac:dyDescent="0.2">
      <c r="A8" s="76" t="s">
        <v>523</v>
      </c>
      <c r="B8" s="75" t="s">
        <v>342</v>
      </c>
      <c r="C8" s="147">
        <v>0</v>
      </c>
    </row>
    <row r="9" spans="1:3" x14ac:dyDescent="0.2">
      <c r="A9" s="62" t="s">
        <v>524</v>
      </c>
      <c r="B9" s="63" t="s">
        <v>533</v>
      </c>
      <c r="C9" s="147">
        <v>0</v>
      </c>
    </row>
    <row r="10" spans="1:3" x14ac:dyDescent="0.2">
      <c r="A10" s="62" t="s">
        <v>525</v>
      </c>
      <c r="B10" s="63" t="s">
        <v>350</v>
      </c>
      <c r="C10" s="147">
        <v>0</v>
      </c>
    </row>
    <row r="11" spans="1:3" x14ac:dyDescent="0.2">
      <c r="A11" s="62" t="s">
        <v>526</v>
      </c>
      <c r="B11" s="63" t="s">
        <v>351</v>
      </c>
      <c r="C11" s="147">
        <v>0</v>
      </c>
    </row>
    <row r="12" spans="1:3" x14ac:dyDescent="0.2">
      <c r="A12" s="62" t="s">
        <v>527</v>
      </c>
      <c r="B12" s="63" t="s">
        <v>352</v>
      </c>
      <c r="C12" s="147">
        <v>0</v>
      </c>
    </row>
    <row r="13" spans="1:3" x14ac:dyDescent="0.2">
      <c r="A13" s="64" t="s">
        <v>528</v>
      </c>
      <c r="B13" s="65" t="s">
        <v>529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3500000</v>
      </c>
    </row>
    <row r="16" spans="1:3" x14ac:dyDescent="0.2">
      <c r="A16" s="69">
        <v>3.1</v>
      </c>
      <c r="B16" s="63" t="s">
        <v>532</v>
      </c>
      <c r="C16" s="147">
        <v>0</v>
      </c>
    </row>
    <row r="17" spans="1:3" x14ac:dyDescent="0.2">
      <c r="A17" s="70">
        <v>3.2</v>
      </c>
      <c r="B17" s="63" t="s">
        <v>530</v>
      </c>
      <c r="C17" s="147">
        <v>3500000</v>
      </c>
    </row>
    <row r="18" spans="1:3" x14ac:dyDescent="0.2">
      <c r="A18" s="70">
        <v>3.3</v>
      </c>
      <c r="B18" s="65" t="s">
        <v>531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660</v>
      </c>
      <c r="B20" s="73"/>
      <c r="C20" s="145">
        <f>C5+C7-C15</f>
        <v>170290007.56</v>
      </c>
    </row>
    <row r="22" spans="1:3" x14ac:dyDescent="0.2">
      <c r="B22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9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662</v>
      </c>
      <c r="B1" s="183"/>
      <c r="C1" s="184"/>
    </row>
    <row r="2" spans="1:3" s="41" customFormat="1" ht="18.95" customHeight="1" x14ac:dyDescent="0.25">
      <c r="A2" s="185" t="s">
        <v>615</v>
      </c>
      <c r="B2" s="186"/>
      <c r="C2" s="187"/>
    </row>
    <row r="3" spans="1:3" s="41" customFormat="1" ht="18.95" customHeight="1" x14ac:dyDescent="0.25">
      <c r="A3" s="185" t="s">
        <v>663</v>
      </c>
      <c r="B3" s="188"/>
      <c r="C3" s="187"/>
    </row>
    <row r="4" spans="1:3" s="42" customFormat="1" x14ac:dyDescent="0.2">
      <c r="A4" s="179" t="s">
        <v>614</v>
      </c>
      <c r="B4" s="180"/>
      <c r="C4" s="181"/>
    </row>
    <row r="5" spans="1:3" x14ac:dyDescent="0.2">
      <c r="A5" s="84" t="s">
        <v>534</v>
      </c>
      <c r="B5" s="58"/>
      <c r="C5" s="149">
        <v>133985628.25</v>
      </c>
    </row>
    <row r="6" spans="1:3" x14ac:dyDescent="0.2">
      <c r="A6" s="78"/>
      <c r="B6" s="60"/>
      <c r="C6" s="79"/>
    </row>
    <row r="7" spans="1:3" x14ac:dyDescent="0.2">
      <c r="A7" s="68" t="s">
        <v>535</v>
      </c>
      <c r="B7" s="80"/>
      <c r="C7" s="146">
        <f>SUM(C8:C28)</f>
        <v>46662961.370000005</v>
      </c>
    </row>
    <row r="8" spans="1:3" x14ac:dyDescent="0.2">
      <c r="A8" s="128">
        <v>2.1</v>
      </c>
      <c r="B8" s="85" t="s">
        <v>370</v>
      </c>
      <c r="C8" s="150">
        <v>0</v>
      </c>
    </row>
    <row r="9" spans="1:3" x14ac:dyDescent="0.2">
      <c r="A9" s="128">
        <v>2.2000000000000002</v>
      </c>
      <c r="B9" s="85" t="s">
        <v>367</v>
      </c>
      <c r="C9" s="150">
        <v>0</v>
      </c>
    </row>
    <row r="10" spans="1:3" x14ac:dyDescent="0.2">
      <c r="A10" s="90">
        <v>2.2999999999999998</v>
      </c>
      <c r="B10" s="77" t="s">
        <v>237</v>
      </c>
      <c r="C10" s="150">
        <v>201078.19</v>
      </c>
    </row>
    <row r="11" spans="1:3" x14ac:dyDescent="0.2">
      <c r="A11" s="90">
        <v>2.4</v>
      </c>
      <c r="B11" s="77" t="s">
        <v>238</v>
      </c>
      <c r="C11" s="150">
        <v>1314935.3400000001</v>
      </c>
    </row>
    <row r="12" spans="1:3" x14ac:dyDescent="0.2">
      <c r="A12" s="90">
        <v>2.5</v>
      </c>
      <c r="B12" s="77" t="s">
        <v>239</v>
      </c>
      <c r="C12" s="150">
        <v>0</v>
      </c>
    </row>
    <row r="13" spans="1:3" x14ac:dyDescent="0.2">
      <c r="A13" s="90">
        <v>2.6</v>
      </c>
      <c r="B13" s="77" t="s">
        <v>240</v>
      </c>
      <c r="C13" s="150">
        <v>2204755</v>
      </c>
    </row>
    <row r="14" spans="1:3" x14ac:dyDescent="0.2">
      <c r="A14" s="90">
        <v>2.7</v>
      </c>
      <c r="B14" s="77" t="s">
        <v>241</v>
      </c>
      <c r="C14" s="150">
        <v>0</v>
      </c>
    </row>
    <row r="15" spans="1:3" x14ac:dyDescent="0.2">
      <c r="A15" s="90">
        <v>2.8</v>
      </c>
      <c r="B15" s="77" t="s">
        <v>242</v>
      </c>
      <c r="C15" s="150">
        <v>198305.31</v>
      </c>
    </row>
    <row r="16" spans="1:3" x14ac:dyDescent="0.2">
      <c r="A16" s="90">
        <v>2.9</v>
      </c>
      <c r="B16" s="77" t="s">
        <v>244</v>
      </c>
      <c r="C16" s="150">
        <v>0</v>
      </c>
    </row>
    <row r="17" spans="1:3" x14ac:dyDescent="0.2">
      <c r="A17" s="90" t="s">
        <v>536</v>
      </c>
      <c r="B17" s="77" t="s">
        <v>537</v>
      </c>
      <c r="C17" s="150">
        <v>1100000</v>
      </c>
    </row>
    <row r="18" spans="1:3" x14ac:dyDescent="0.2">
      <c r="A18" s="90" t="s">
        <v>562</v>
      </c>
      <c r="B18" s="77" t="s">
        <v>246</v>
      </c>
      <c r="C18" s="150">
        <v>0</v>
      </c>
    </row>
    <row r="19" spans="1:3" x14ac:dyDescent="0.2">
      <c r="A19" s="90" t="s">
        <v>563</v>
      </c>
      <c r="B19" s="77" t="s">
        <v>538</v>
      </c>
      <c r="C19" s="150">
        <v>35453811.329999998</v>
      </c>
    </row>
    <row r="20" spans="1:3" x14ac:dyDescent="0.2">
      <c r="A20" s="90" t="s">
        <v>564</v>
      </c>
      <c r="B20" s="77" t="s">
        <v>539</v>
      </c>
      <c r="C20" s="150">
        <v>2690076.2</v>
      </c>
    </row>
    <row r="21" spans="1:3" x14ac:dyDescent="0.2">
      <c r="A21" s="90" t="s">
        <v>565</v>
      </c>
      <c r="B21" s="77" t="s">
        <v>540</v>
      </c>
      <c r="C21" s="150">
        <v>0</v>
      </c>
    </row>
    <row r="22" spans="1:3" x14ac:dyDescent="0.2">
      <c r="A22" s="90" t="s">
        <v>541</v>
      </c>
      <c r="B22" s="77" t="s">
        <v>542</v>
      </c>
      <c r="C22" s="150">
        <v>0</v>
      </c>
    </row>
    <row r="23" spans="1:3" x14ac:dyDescent="0.2">
      <c r="A23" s="90" t="s">
        <v>543</v>
      </c>
      <c r="B23" s="77" t="s">
        <v>544</v>
      </c>
      <c r="C23" s="150">
        <v>0</v>
      </c>
    </row>
    <row r="24" spans="1:3" x14ac:dyDescent="0.2">
      <c r="A24" s="90" t="s">
        <v>545</v>
      </c>
      <c r="B24" s="77" t="s">
        <v>546</v>
      </c>
      <c r="C24" s="150">
        <v>0</v>
      </c>
    </row>
    <row r="25" spans="1:3" x14ac:dyDescent="0.2">
      <c r="A25" s="90" t="s">
        <v>547</v>
      </c>
      <c r="B25" s="77" t="s">
        <v>548</v>
      </c>
      <c r="C25" s="150">
        <v>0</v>
      </c>
    </row>
    <row r="26" spans="1:3" x14ac:dyDescent="0.2">
      <c r="A26" s="90" t="s">
        <v>549</v>
      </c>
      <c r="B26" s="77" t="s">
        <v>550</v>
      </c>
      <c r="C26" s="150">
        <v>3500000</v>
      </c>
    </row>
    <row r="27" spans="1:3" x14ac:dyDescent="0.2">
      <c r="A27" s="90" t="s">
        <v>551</v>
      </c>
      <c r="B27" s="77" t="s">
        <v>552</v>
      </c>
      <c r="C27" s="150">
        <v>0</v>
      </c>
    </row>
    <row r="28" spans="1:3" x14ac:dyDescent="0.2">
      <c r="A28" s="90" t="s">
        <v>553</v>
      </c>
      <c r="B28" s="85" t="s">
        <v>554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555</v>
      </c>
      <c r="B30" s="89"/>
      <c r="C30" s="151">
        <f>SUM(C31:C35)</f>
        <v>16462034.98</v>
      </c>
    </row>
    <row r="31" spans="1:3" x14ac:dyDescent="0.2">
      <c r="A31" s="90" t="s">
        <v>556</v>
      </c>
      <c r="B31" s="77" t="s">
        <v>439</v>
      </c>
      <c r="C31" s="150">
        <v>2392339.15</v>
      </c>
    </row>
    <row r="32" spans="1:3" x14ac:dyDescent="0.2">
      <c r="A32" s="90" t="s">
        <v>557</v>
      </c>
      <c r="B32" s="77" t="s">
        <v>80</v>
      </c>
      <c r="C32" s="150">
        <v>0</v>
      </c>
    </row>
    <row r="33" spans="1:3" x14ac:dyDescent="0.2">
      <c r="A33" s="90" t="s">
        <v>558</v>
      </c>
      <c r="B33" s="77" t="s">
        <v>449</v>
      </c>
      <c r="C33" s="150">
        <v>0</v>
      </c>
    </row>
    <row r="34" spans="1:3" x14ac:dyDescent="0.2">
      <c r="A34" s="90" t="s">
        <v>559</v>
      </c>
      <c r="B34" s="77" t="s">
        <v>455</v>
      </c>
      <c r="C34" s="150">
        <v>0</v>
      </c>
    </row>
    <row r="35" spans="1:3" x14ac:dyDescent="0.2">
      <c r="A35" s="90" t="s">
        <v>560</v>
      </c>
      <c r="B35" s="85" t="s">
        <v>561</v>
      </c>
      <c r="C35" s="152">
        <v>14069695.83</v>
      </c>
    </row>
    <row r="36" spans="1:3" x14ac:dyDescent="0.2">
      <c r="A36" s="78"/>
      <c r="B36" s="81"/>
      <c r="C36" s="82"/>
    </row>
    <row r="37" spans="1:3" x14ac:dyDescent="0.2">
      <c r="A37" s="83" t="s">
        <v>661</v>
      </c>
      <c r="B37" s="58"/>
      <c r="C37" s="145">
        <f>C5-C7+C30</f>
        <v>103784701.86</v>
      </c>
    </row>
    <row r="39" spans="1:3" x14ac:dyDescent="0.2">
      <c r="B39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9"/>
  <sheetViews>
    <sheetView workbookViewId="0">
      <selection activeCell="H4" sqref="H4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662</v>
      </c>
      <c r="B1" s="189"/>
      <c r="C1" s="189"/>
      <c r="D1" s="189"/>
      <c r="E1" s="189"/>
      <c r="F1" s="189"/>
      <c r="G1" s="27" t="s">
        <v>605</v>
      </c>
      <c r="H1" s="28">
        <v>2023</v>
      </c>
    </row>
    <row r="2" spans="1:10" ht="18.95" customHeight="1" x14ac:dyDescent="0.2">
      <c r="A2" s="171" t="s">
        <v>616</v>
      </c>
      <c r="B2" s="189"/>
      <c r="C2" s="189"/>
      <c r="D2" s="189"/>
      <c r="E2" s="189"/>
      <c r="F2" s="189"/>
      <c r="G2" s="27" t="s">
        <v>606</v>
      </c>
      <c r="H2" s="28" t="s">
        <v>608</v>
      </c>
    </row>
    <row r="3" spans="1:10" ht="18.95" customHeight="1" x14ac:dyDescent="0.2">
      <c r="A3" s="190" t="s">
        <v>663</v>
      </c>
      <c r="B3" s="191"/>
      <c r="C3" s="191"/>
      <c r="D3" s="191"/>
      <c r="E3" s="191"/>
      <c r="F3" s="191"/>
      <c r="G3" s="27" t="s">
        <v>607</v>
      </c>
      <c r="H3" s="28" t="s">
        <v>664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111189844</v>
      </c>
      <c r="E36" s="34">
        <v>0</v>
      </c>
      <c r="F36" s="34">
        <f t="shared" si="0"/>
        <v>111189844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207896289.53999999</v>
      </c>
      <c r="E37" s="34">
        <v>-246269023.28999999</v>
      </c>
      <c r="F37" s="34">
        <f t="shared" si="0"/>
        <v>-38372733.75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135079179.28999999</v>
      </c>
      <c r="E38" s="34">
        <v>-34106281.979999997</v>
      </c>
      <c r="F38" s="34">
        <f t="shared" si="0"/>
        <v>100972897.31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-6698349.5599999996</v>
      </c>
      <c r="E39" s="34">
        <v>6698349.5599999996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-132929910.73999999</v>
      </c>
      <c r="E40" s="34">
        <v>-40860096.82</v>
      </c>
      <c r="F40" s="34">
        <f t="shared" si="0"/>
        <v>-173790007.56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0</v>
      </c>
      <c r="E41" s="34">
        <v>-111189844</v>
      </c>
      <c r="F41" s="34">
        <f t="shared" si="0"/>
        <v>-111189844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424474709.66000003</v>
      </c>
      <c r="E42" s="34">
        <v>-330907618.25</v>
      </c>
      <c r="F42" s="34">
        <f t="shared" si="0"/>
        <v>93567091.410000026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210508965.41999999</v>
      </c>
      <c r="E43" s="34">
        <v>-327067841.07999998</v>
      </c>
      <c r="F43" s="34">
        <f t="shared" si="0"/>
        <v>-116558875.66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134647798.53999999</v>
      </c>
      <c r="E44" s="34">
        <v>-134451798.53999999</v>
      </c>
      <c r="F44" s="34">
        <f t="shared" si="0"/>
        <v>196000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164865006.75999999</v>
      </c>
      <c r="E45" s="34">
        <v>-164865006.75999999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46448202.289999999</v>
      </c>
      <c r="E46" s="34">
        <v>-45849856.43</v>
      </c>
      <c r="F46" s="34">
        <f t="shared" si="0"/>
        <v>598345.8599999994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45357973.670000002</v>
      </c>
      <c r="E47" s="34">
        <v>88029308.719999999</v>
      </c>
      <c r="F47" s="34">
        <f t="shared" si="0"/>
        <v>133387282.39</v>
      </c>
    </row>
    <row r="49" spans="2:2" x14ac:dyDescent="0.2">
      <c r="B4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123</v>
      </c>
      <c r="B9" s="120"/>
      <c r="C9" s="120"/>
      <c r="D9" s="120"/>
    </row>
    <row r="10" spans="1:8" s="119" customFormat="1" ht="26.1" customHeight="1" x14ac:dyDescent="0.2">
      <c r="A10" s="122" t="s">
        <v>592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593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594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595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596</v>
      </c>
      <c r="B15" s="124" t="s">
        <v>40</v>
      </c>
    </row>
    <row r="16" spans="1:8" s="119" customFormat="1" ht="12.95" customHeight="1" x14ac:dyDescent="0.2">
      <c r="A16" s="123" t="s">
        <v>597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95</v>
      </c>
    </row>
    <row r="19" spans="1:4" s="119" customFormat="1" ht="12.95" customHeight="1" x14ac:dyDescent="0.2">
      <c r="A19" s="127" t="s">
        <v>598</v>
      </c>
    </row>
    <row r="20" spans="1:4" s="119" customFormat="1" ht="12.95" customHeight="1" x14ac:dyDescent="0.2">
      <c r="A20" s="127" t="s">
        <v>599</v>
      </c>
    </row>
    <row r="21" spans="1:4" s="119" customFormat="1" x14ac:dyDescent="0.2">
      <c r="A21" s="120"/>
    </row>
    <row r="22" spans="1:4" s="119" customFormat="1" x14ac:dyDescent="0.2">
      <c r="A22" s="120" t="s">
        <v>516</v>
      </c>
      <c r="B22" s="120"/>
      <c r="C22" s="120"/>
      <c r="D22" s="120"/>
    </row>
    <row r="23" spans="1:4" s="119" customFormat="1" x14ac:dyDescent="0.2">
      <c r="A23" s="120" t="s">
        <v>517</v>
      </c>
      <c r="B23" s="120"/>
      <c r="C23" s="120"/>
      <c r="D23" s="120"/>
    </row>
    <row r="24" spans="1:4" s="119" customFormat="1" x14ac:dyDescent="0.2">
      <c r="A24" s="120" t="s">
        <v>518</v>
      </c>
      <c r="B24" s="120"/>
      <c r="C24" s="120"/>
      <c r="D24" s="120"/>
    </row>
    <row r="25" spans="1:4" s="119" customFormat="1" x14ac:dyDescent="0.2">
      <c r="A25" s="120" t="s">
        <v>519</v>
      </c>
      <c r="B25" s="120"/>
      <c r="C25" s="120"/>
      <c r="D25" s="120"/>
    </row>
    <row r="26" spans="1:4" s="119" customFormat="1" x14ac:dyDescent="0.2">
      <c r="A26" s="120" t="s">
        <v>520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="106" zoomScaleNormal="106" workbookViewId="0">
      <selection activeCell="H4" sqref="H4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662</v>
      </c>
      <c r="B1" s="170"/>
      <c r="C1" s="170"/>
      <c r="D1" s="170"/>
      <c r="E1" s="170"/>
      <c r="F1" s="170"/>
      <c r="G1" s="14" t="s">
        <v>605</v>
      </c>
      <c r="H1" s="25">
        <v>2023</v>
      </c>
    </row>
    <row r="2" spans="1:8" s="16" customFormat="1" ht="18.95" customHeight="1" x14ac:dyDescent="0.25">
      <c r="A2" s="169" t="s">
        <v>609</v>
      </c>
      <c r="B2" s="170"/>
      <c r="C2" s="170"/>
      <c r="D2" s="170"/>
      <c r="E2" s="170"/>
      <c r="F2" s="170"/>
      <c r="G2" s="14" t="s">
        <v>606</v>
      </c>
      <c r="H2" s="25" t="s">
        <v>608</v>
      </c>
    </row>
    <row r="3" spans="1:8" s="16" customFormat="1" ht="18.95" customHeight="1" x14ac:dyDescent="0.25">
      <c r="A3" s="169" t="s">
        <v>663</v>
      </c>
      <c r="B3" s="170"/>
      <c r="C3" s="170"/>
      <c r="D3" s="170"/>
      <c r="E3" s="170"/>
      <c r="F3" s="170"/>
      <c r="G3" s="14" t="s">
        <v>607</v>
      </c>
      <c r="H3" s="25" t="s">
        <v>664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156191.54999999999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118141.15</v>
      </c>
      <c r="D15" s="24">
        <v>81396.47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4054.87</v>
      </c>
      <c r="D20" s="24">
        <v>4054.87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121873.88</v>
      </c>
      <c r="D23" s="24">
        <v>121873.88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3857925.61</v>
      </c>
      <c r="D24" s="24">
        <v>3857925.61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8617907.25</v>
      </c>
      <c r="D27" s="24">
        <v>8617907.25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20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54310970.259999998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4007697.96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10910409.779999999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22688886.969999999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1025425.77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15678549.779999999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17575664.809999999</v>
      </c>
      <c r="D62" s="24">
        <f t="shared" ref="D62:E62" si="0">SUM(D63:D70)</f>
        <v>1143844.51</v>
      </c>
      <c r="E62" s="24">
        <f t="shared" si="0"/>
        <v>8309356.6100000003</v>
      </c>
    </row>
    <row r="63" spans="1:9" x14ac:dyDescent="0.2">
      <c r="A63" s="22">
        <v>1241</v>
      </c>
      <c r="B63" s="20" t="s">
        <v>237</v>
      </c>
      <c r="C63" s="24">
        <v>2907715.59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2093295.65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11236853.02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0</v>
      </c>
      <c r="D67" s="24">
        <v>1143844.51</v>
      </c>
      <c r="E67" s="24">
        <v>8286868.6100000003</v>
      </c>
    </row>
    <row r="68" spans="1:9" x14ac:dyDescent="0.2">
      <c r="A68" s="22">
        <v>1246</v>
      </c>
      <c r="B68" s="20" t="s">
        <v>242</v>
      </c>
      <c r="C68" s="24">
        <v>1211200.55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126600</v>
      </c>
      <c r="D70" s="24">
        <v>0</v>
      </c>
      <c r="E70" s="24">
        <v>22488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945714.1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945714.1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0</v>
      </c>
    </row>
    <row r="97" spans="1:8" x14ac:dyDescent="0.2">
      <c r="A97" s="22">
        <v>1191</v>
      </c>
      <c r="B97" s="20" t="s">
        <v>579</v>
      </c>
      <c r="C97" s="24">
        <v>0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313664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313664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3033006.4099999997</v>
      </c>
      <c r="D110" s="24">
        <f>SUM(D111:D119)</f>
        <v>3033006.4099999997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598345.86</v>
      </c>
      <c r="D112" s="24">
        <f t="shared" ref="D112:D119" si="1">C112</f>
        <v>598345.86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144918.96</v>
      </c>
      <c r="D113" s="24">
        <f t="shared" si="1"/>
        <v>144918.96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2287220.75</v>
      </c>
      <c r="D117" s="24">
        <f t="shared" si="1"/>
        <v>2287220.75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2520.84</v>
      </c>
      <c r="D119" s="24">
        <f t="shared" si="1"/>
        <v>2520.84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3500000</v>
      </c>
    </row>
    <row r="145" spans="1:3" x14ac:dyDescent="0.2">
      <c r="A145" s="22">
        <v>2199</v>
      </c>
      <c r="B145" s="20" t="s">
        <v>298</v>
      </c>
      <c r="C145" s="24">
        <v>0</v>
      </c>
    </row>
    <row r="146" spans="1:3" x14ac:dyDescent="0.2">
      <c r="A146" s="22">
        <v>2240</v>
      </c>
      <c r="B146" s="20" t="s">
        <v>299</v>
      </c>
      <c r="C146" s="24">
        <f>SUM(C147:C149)</f>
        <v>0</v>
      </c>
    </row>
    <row r="147" spans="1:3" x14ac:dyDescent="0.2">
      <c r="A147" s="22">
        <v>2241</v>
      </c>
      <c r="B147" s="20" t="s">
        <v>300</v>
      </c>
      <c r="C147" s="24">
        <v>0</v>
      </c>
    </row>
    <row r="148" spans="1:3" x14ac:dyDescent="0.2">
      <c r="A148" s="22">
        <v>2242</v>
      </c>
      <c r="B148" s="20" t="s">
        <v>301</v>
      </c>
      <c r="C148" s="24">
        <v>0</v>
      </c>
    </row>
    <row r="149" spans="1:3" x14ac:dyDescent="0.2">
      <c r="A149" s="22">
        <v>2249</v>
      </c>
      <c r="B149" s="20" t="s">
        <v>302</v>
      </c>
      <c r="C149" s="24">
        <v>0</v>
      </c>
    </row>
    <row r="151" spans="1:3" x14ac:dyDescent="0.2">
      <c r="B151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147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587</v>
      </c>
    </row>
    <row r="10" spans="1:2" ht="15" customHeight="1" x14ac:dyDescent="0.2">
      <c r="A10" s="103"/>
      <c r="B10" s="102" t="s">
        <v>588</v>
      </c>
    </row>
    <row r="11" spans="1:2" ht="15" customHeight="1" x14ac:dyDescent="0.2">
      <c r="A11" s="103"/>
      <c r="B11" s="102" t="s">
        <v>125</v>
      </c>
    </row>
    <row r="12" spans="1:2" ht="15" customHeight="1" x14ac:dyDescent="0.2">
      <c r="A12" s="103"/>
      <c r="B12" s="102" t="s">
        <v>124</v>
      </c>
    </row>
    <row r="13" spans="1:2" ht="15" customHeight="1" x14ac:dyDescent="0.2">
      <c r="A13" s="103"/>
      <c r="B13" s="102" t="s">
        <v>126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135</v>
      </c>
    </row>
    <row r="20" spans="1:2" x14ac:dyDescent="0.2">
      <c r="A20" s="103"/>
    </row>
    <row r="21" spans="1:2" ht="15" customHeight="1" x14ac:dyDescent="0.2">
      <c r="A21" s="101" t="s">
        <v>131</v>
      </c>
      <c r="B21" s="1" t="s">
        <v>186</v>
      </c>
    </row>
    <row r="22" spans="1:2" ht="15" customHeight="1" x14ac:dyDescent="0.2">
      <c r="A22" s="103"/>
      <c r="B22" s="107" t="s">
        <v>187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127</v>
      </c>
    </row>
    <row r="26" spans="1:2" ht="15" customHeight="1" x14ac:dyDescent="0.2">
      <c r="A26" s="103"/>
      <c r="B26" s="106" t="s">
        <v>128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134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129</v>
      </c>
    </row>
    <row r="37" spans="1:2" ht="15" customHeight="1" x14ac:dyDescent="0.2">
      <c r="A37" s="103"/>
      <c r="B37" s="102" t="s">
        <v>136</v>
      </c>
    </row>
    <row r="38" spans="1:2" ht="15" customHeight="1" x14ac:dyDescent="0.2">
      <c r="A38" s="103"/>
      <c r="B38" s="109" t="s">
        <v>189</v>
      </c>
    </row>
    <row r="39" spans="1:2" ht="15" customHeight="1" x14ac:dyDescent="0.2">
      <c r="A39" s="103"/>
      <c r="B39" s="102" t="s">
        <v>190</v>
      </c>
    </row>
    <row r="40" spans="1:2" ht="15" customHeight="1" x14ac:dyDescent="0.2">
      <c r="A40" s="103"/>
      <c r="B40" s="102" t="s">
        <v>132</v>
      </c>
    </row>
    <row r="41" spans="1:2" ht="15" customHeight="1" x14ac:dyDescent="0.2">
      <c r="A41" s="103"/>
      <c r="B41" s="102" t="s">
        <v>133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137</v>
      </c>
    </row>
    <row r="44" spans="1:2" ht="15" customHeight="1" x14ac:dyDescent="0.2">
      <c r="A44" s="103"/>
      <c r="B44" s="102" t="s">
        <v>140</v>
      </c>
    </row>
    <row r="45" spans="1:2" ht="15" customHeight="1" x14ac:dyDescent="0.2">
      <c r="A45" s="103"/>
      <c r="B45" s="109" t="s">
        <v>191</v>
      </c>
    </row>
    <row r="46" spans="1:2" ht="15" customHeight="1" x14ac:dyDescent="0.2">
      <c r="A46" s="103"/>
      <c r="B46" s="102" t="s">
        <v>192</v>
      </c>
    </row>
    <row r="47" spans="1:2" ht="15" customHeight="1" x14ac:dyDescent="0.2">
      <c r="A47" s="103"/>
      <c r="B47" s="102" t="s">
        <v>139</v>
      </c>
    </row>
    <row r="48" spans="1:2" ht="15" customHeight="1" x14ac:dyDescent="0.2">
      <c r="A48" s="103"/>
      <c r="B48" s="102" t="s">
        <v>138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168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8"/>
  <sheetViews>
    <sheetView zoomScaleNormal="100" workbookViewId="0">
      <selection activeCell="E4" sqref="E4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662</v>
      </c>
      <c r="B1" s="167"/>
      <c r="C1" s="167"/>
      <c r="D1" s="14" t="s">
        <v>605</v>
      </c>
      <c r="E1" s="25">
        <v>2023</v>
      </c>
    </row>
    <row r="2" spans="1:5" s="16" customFormat="1" ht="18.95" customHeight="1" x14ac:dyDescent="0.25">
      <c r="A2" s="167" t="s">
        <v>610</v>
      </c>
      <c r="B2" s="167"/>
      <c r="C2" s="167"/>
      <c r="D2" s="14" t="s">
        <v>606</v>
      </c>
      <c r="E2" s="25" t="s">
        <v>608</v>
      </c>
    </row>
    <row r="3" spans="1:5" s="16" customFormat="1" ht="18.95" customHeight="1" x14ac:dyDescent="0.25">
      <c r="A3" s="167" t="s">
        <v>663</v>
      </c>
      <c r="B3" s="167"/>
      <c r="C3" s="167"/>
      <c r="D3" s="14" t="s">
        <v>607</v>
      </c>
      <c r="E3" s="25" t="s">
        <v>664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6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4290761.4399999995</v>
      </c>
      <c r="D8" s="92"/>
      <c r="E8" s="49"/>
    </row>
    <row r="9" spans="1:5" x14ac:dyDescent="0.2">
      <c r="A9" s="50">
        <v>4110</v>
      </c>
      <c r="B9" s="51" t="s">
        <v>305</v>
      </c>
      <c r="C9" s="55">
        <f>SUM(C10:C18)</f>
        <v>1983425.64</v>
      </c>
      <c r="D9" s="92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307</v>
      </c>
      <c r="C11" s="55">
        <v>1711029.4</v>
      </c>
      <c r="D11" s="92"/>
      <c r="E11" s="49"/>
    </row>
    <row r="12" spans="1:5" x14ac:dyDescent="0.2">
      <c r="A12" s="50">
        <v>4113</v>
      </c>
      <c r="B12" s="51" t="s">
        <v>308</v>
      </c>
      <c r="C12" s="55">
        <v>9000</v>
      </c>
      <c r="D12" s="92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312</v>
      </c>
      <c r="C16" s="55">
        <v>263396.24</v>
      </c>
      <c r="D16" s="92"/>
      <c r="E16" s="49"/>
    </row>
    <row r="17" spans="1:5" ht="22.5" x14ac:dyDescent="0.2">
      <c r="A17" s="50">
        <v>4118</v>
      </c>
      <c r="B17" s="52" t="s">
        <v>490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492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321</v>
      </c>
      <c r="C28" s="55">
        <f>SUM(C29:C33)</f>
        <v>1383351.04</v>
      </c>
      <c r="D28" s="92"/>
      <c r="E28" s="49"/>
    </row>
    <row r="29" spans="1:5" x14ac:dyDescent="0.2">
      <c r="A29" s="50">
        <v>4141</v>
      </c>
      <c r="B29" s="51" t="s">
        <v>322</v>
      </c>
      <c r="C29" s="55">
        <v>108724.29</v>
      </c>
      <c r="D29" s="92"/>
      <c r="E29" s="49"/>
    </row>
    <row r="30" spans="1:5" x14ac:dyDescent="0.2">
      <c r="A30" s="50">
        <v>4143</v>
      </c>
      <c r="B30" s="51" t="s">
        <v>323</v>
      </c>
      <c r="C30" s="55">
        <v>1274626.75</v>
      </c>
      <c r="D30" s="92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493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494</v>
      </c>
      <c r="C34" s="55">
        <f>SUM(C35:C36)</f>
        <v>500258.31</v>
      </c>
      <c r="D34" s="92"/>
      <c r="E34" s="49"/>
    </row>
    <row r="35" spans="1:5" x14ac:dyDescent="0.2">
      <c r="A35" s="50">
        <v>4151</v>
      </c>
      <c r="B35" s="51" t="s">
        <v>494</v>
      </c>
      <c r="C35" s="55">
        <v>500258.31</v>
      </c>
      <c r="D35" s="92"/>
      <c r="E35" s="49"/>
    </row>
    <row r="36" spans="1:5" ht="22.5" x14ac:dyDescent="0.2">
      <c r="A36" s="50">
        <v>4154</v>
      </c>
      <c r="B36" s="52" t="s">
        <v>495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496</v>
      </c>
      <c r="C37" s="55">
        <f>SUM(C38:C45)</f>
        <v>423726.45</v>
      </c>
      <c r="D37" s="92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327</v>
      </c>
      <c r="C39" s="55">
        <v>4400</v>
      </c>
      <c r="D39" s="92"/>
      <c r="E39" s="49"/>
    </row>
    <row r="40" spans="1:5" x14ac:dyDescent="0.2">
      <c r="A40" s="50">
        <v>4163</v>
      </c>
      <c r="B40" s="51" t="s">
        <v>328</v>
      </c>
      <c r="C40" s="55">
        <v>5000</v>
      </c>
      <c r="D40" s="92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497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332</v>
      </c>
      <c r="C45" s="55">
        <v>414326.45</v>
      </c>
      <c r="D45" s="92"/>
      <c r="E45" s="49"/>
    </row>
    <row r="46" spans="1:5" x14ac:dyDescent="0.2">
      <c r="A46" s="50">
        <v>4170</v>
      </c>
      <c r="B46" s="51" t="s">
        <v>600</v>
      </c>
      <c r="C46" s="55">
        <f>SUM(C47:C54)</f>
        <v>0</v>
      </c>
      <c r="D46" s="92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500</v>
      </c>
      <c r="C49" s="55">
        <v>0</v>
      </c>
      <c r="D49" s="92"/>
      <c r="E49" s="49"/>
    </row>
    <row r="50" spans="1:5" ht="22.5" x14ac:dyDescent="0.2">
      <c r="A50" s="50">
        <v>4174</v>
      </c>
      <c r="B50" s="52" t="s">
        <v>501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502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503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504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505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3.75" x14ac:dyDescent="0.2">
      <c r="A58" s="50">
        <v>4200</v>
      </c>
      <c r="B58" s="52" t="s">
        <v>506</v>
      </c>
      <c r="C58" s="55">
        <f>+C59+C65</f>
        <v>165999246.12</v>
      </c>
      <c r="D58" s="92"/>
      <c r="E58" s="49"/>
    </row>
    <row r="59" spans="1:5" ht="22.5" x14ac:dyDescent="0.2">
      <c r="A59" s="50">
        <v>4210</v>
      </c>
      <c r="B59" s="52" t="s">
        <v>507</v>
      </c>
      <c r="C59" s="55">
        <f>SUM(C60:C64)</f>
        <v>93116616.270000011</v>
      </c>
      <c r="D59" s="92"/>
      <c r="E59" s="49"/>
    </row>
    <row r="60" spans="1:5" x14ac:dyDescent="0.2">
      <c r="A60" s="50">
        <v>4211</v>
      </c>
      <c r="B60" s="51" t="s">
        <v>333</v>
      </c>
      <c r="C60" s="55">
        <v>64694982.149999999</v>
      </c>
      <c r="D60" s="92"/>
      <c r="E60" s="49"/>
    </row>
    <row r="61" spans="1:5" x14ac:dyDescent="0.2">
      <c r="A61" s="50">
        <v>4212</v>
      </c>
      <c r="B61" s="51" t="s">
        <v>334</v>
      </c>
      <c r="C61" s="55">
        <v>26569763.91</v>
      </c>
      <c r="D61" s="92"/>
      <c r="E61" s="49"/>
    </row>
    <row r="62" spans="1:5" x14ac:dyDescent="0.2">
      <c r="A62" s="50">
        <v>4213</v>
      </c>
      <c r="B62" s="51" t="s">
        <v>335</v>
      </c>
      <c r="C62" s="55">
        <v>986548.06</v>
      </c>
      <c r="D62" s="92"/>
      <c r="E62" s="49"/>
    </row>
    <row r="63" spans="1:5" x14ac:dyDescent="0.2">
      <c r="A63" s="50">
        <v>4214</v>
      </c>
      <c r="B63" s="51" t="s">
        <v>508</v>
      </c>
      <c r="C63" s="55">
        <v>865322.15</v>
      </c>
      <c r="D63" s="92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336</v>
      </c>
      <c r="C65" s="55">
        <f>SUM(C66:C69)</f>
        <v>72882629.849999994</v>
      </c>
      <c r="D65" s="92"/>
      <c r="E65" s="49"/>
    </row>
    <row r="66" spans="1:5" x14ac:dyDescent="0.2">
      <c r="A66" s="50">
        <v>4221</v>
      </c>
      <c r="B66" s="51" t="s">
        <v>337</v>
      </c>
      <c r="C66" s="55">
        <v>72882629.849999994</v>
      </c>
      <c r="D66" s="92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103782701.86000001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65696674.830000006</v>
      </c>
      <c r="D99" s="57">
        <f>C99/$C$98</f>
        <v>0.63302143471484296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35246725.120000005</v>
      </c>
      <c r="D100" s="57">
        <f t="shared" ref="D100:D163" si="0">C100/$C$98</f>
        <v>0.33962042313705476</v>
      </c>
      <c r="E100" s="56"/>
    </row>
    <row r="101" spans="1:5" x14ac:dyDescent="0.2">
      <c r="A101" s="54">
        <v>5111</v>
      </c>
      <c r="B101" s="51" t="s">
        <v>361</v>
      </c>
      <c r="C101" s="55">
        <v>26409832.91</v>
      </c>
      <c r="D101" s="57">
        <f t="shared" si="0"/>
        <v>0.25447239700529412</v>
      </c>
      <c r="E101" s="56"/>
    </row>
    <row r="102" spans="1:5" x14ac:dyDescent="0.2">
      <c r="A102" s="54">
        <v>5112</v>
      </c>
      <c r="B102" s="51" t="s">
        <v>362</v>
      </c>
      <c r="C102" s="55">
        <v>2828539.9</v>
      </c>
      <c r="D102" s="57">
        <f t="shared" si="0"/>
        <v>2.7254444616556829E-2</v>
      </c>
      <c r="E102" s="56"/>
    </row>
    <row r="103" spans="1:5" x14ac:dyDescent="0.2">
      <c r="A103" s="54">
        <v>5113</v>
      </c>
      <c r="B103" s="51" t="s">
        <v>363</v>
      </c>
      <c r="C103" s="55">
        <v>4227264.32</v>
      </c>
      <c r="D103" s="57">
        <f t="shared" si="0"/>
        <v>4.0731877704460448E-2</v>
      </c>
      <c r="E103" s="56"/>
    </row>
    <row r="104" spans="1:5" x14ac:dyDescent="0.2">
      <c r="A104" s="54">
        <v>5114</v>
      </c>
      <c r="B104" s="51" t="s">
        <v>364</v>
      </c>
      <c r="C104" s="55">
        <v>162730.18</v>
      </c>
      <c r="D104" s="57">
        <f t="shared" si="0"/>
        <v>1.56798943449669E-3</v>
      </c>
      <c r="E104" s="56"/>
    </row>
    <row r="105" spans="1:5" x14ac:dyDescent="0.2">
      <c r="A105" s="54">
        <v>5115</v>
      </c>
      <c r="B105" s="51" t="s">
        <v>365</v>
      </c>
      <c r="C105" s="55">
        <v>1618357.81</v>
      </c>
      <c r="D105" s="57">
        <f t="shared" si="0"/>
        <v>1.5593714376246629E-2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13471590.610000001</v>
      </c>
      <c r="D107" s="57">
        <f t="shared" si="0"/>
        <v>0.12980574188724439</v>
      </c>
      <c r="E107" s="56"/>
    </row>
    <row r="108" spans="1:5" x14ac:dyDescent="0.2">
      <c r="A108" s="54">
        <v>5121</v>
      </c>
      <c r="B108" s="51" t="s">
        <v>368</v>
      </c>
      <c r="C108" s="55">
        <v>773313.01</v>
      </c>
      <c r="D108" s="57">
        <f t="shared" si="0"/>
        <v>7.451270743010505E-3</v>
      </c>
      <c r="E108" s="56"/>
    </row>
    <row r="109" spans="1:5" x14ac:dyDescent="0.2">
      <c r="A109" s="54">
        <v>5122</v>
      </c>
      <c r="B109" s="51" t="s">
        <v>369</v>
      </c>
      <c r="C109" s="55">
        <v>295944.65000000002</v>
      </c>
      <c r="D109" s="57">
        <f t="shared" si="0"/>
        <v>2.8515797401306928E-3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5450273.9299999997</v>
      </c>
      <c r="D111" s="57">
        <f t="shared" si="0"/>
        <v>5.2516207733272043E-2</v>
      </c>
      <c r="E111" s="56"/>
    </row>
    <row r="112" spans="1:5" x14ac:dyDescent="0.2">
      <c r="A112" s="54">
        <v>5125</v>
      </c>
      <c r="B112" s="51" t="s">
        <v>372</v>
      </c>
      <c r="C112" s="55">
        <v>319835.69</v>
      </c>
      <c r="D112" s="57">
        <f t="shared" si="0"/>
        <v>3.0817822649428562E-3</v>
      </c>
      <c r="E112" s="56"/>
    </row>
    <row r="113" spans="1:5" x14ac:dyDescent="0.2">
      <c r="A113" s="54">
        <v>5126</v>
      </c>
      <c r="B113" s="51" t="s">
        <v>373</v>
      </c>
      <c r="C113" s="55">
        <v>4776427.5</v>
      </c>
      <c r="D113" s="57">
        <f t="shared" si="0"/>
        <v>4.6023348924209624E-2</v>
      </c>
      <c r="E113" s="56"/>
    </row>
    <row r="114" spans="1:5" x14ac:dyDescent="0.2">
      <c r="A114" s="54">
        <v>5127</v>
      </c>
      <c r="B114" s="51" t="s">
        <v>374</v>
      </c>
      <c r="C114" s="55">
        <v>432114.74</v>
      </c>
      <c r="D114" s="57">
        <f t="shared" si="0"/>
        <v>4.1636489728597622E-3</v>
      </c>
      <c r="E114" s="56"/>
    </row>
    <row r="115" spans="1:5" x14ac:dyDescent="0.2">
      <c r="A115" s="54">
        <v>5128</v>
      </c>
      <c r="B115" s="51" t="s">
        <v>375</v>
      </c>
      <c r="C115" s="55">
        <v>17954</v>
      </c>
      <c r="D115" s="57">
        <f t="shared" si="0"/>
        <v>1.7299607428046581E-4</v>
      </c>
      <c r="E115" s="56"/>
    </row>
    <row r="116" spans="1:5" x14ac:dyDescent="0.2">
      <c r="A116" s="54">
        <v>5129</v>
      </c>
      <c r="B116" s="51" t="s">
        <v>376</v>
      </c>
      <c r="C116" s="55">
        <v>1405727.09</v>
      </c>
      <c r="D116" s="57">
        <f t="shared" si="0"/>
        <v>1.3544907434538435E-2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16978359.100000001</v>
      </c>
      <c r="D117" s="57">
        <f t="shared" si="0"/>
        <v>0.16359526969054378</v>
      </c>
      <c r="E117" s="56"/>
    </row>
    <row r="118" spans="1:5" x14ac:dyDescent="0.2">
      <c r="A118" s="54">
        <v>5131</v>
      </c>
      <c r="B118" s="51" t="s">
        <v>378</v>
      </c>
      <c r="C118" s="55">
        <v>4969090</v>
      </c>
      <c r="D118" s="57">
        <f t="shared" si="0"/>
        <v>4.7879751740354234E-2</v>
      </c>
      <c r="E118" s="56"/>
    </row>
    <row r="119" spans="1:5" x14ac:dyDescent="0.2">
      <c r="A119" s="54">
        <v>5132</v>
      </c>
      <c r="B119" s="51" t="s">
        <v>379</v>
      </c>
      <c r="C119" s="55">
        <v>435423.42</v>
      </c>
      <c r="D119" s="57">
        <f t="shared" si="0"/>
        <v>4.1955298156274067E-3</v>
      </c>
      <c r="E119" s="56"/>
    </row>
    <row r="120" spans="1:5" x14ac:dyDescent="0.2">
      <c r="A120" s="54">
        <v>5133</v>
      </c>
      <c r="B120" s="51" t="s">
        <v>380</v>
      </c>
      <c r="C120" s="55">
        <v>1064967.33</v>
      </c>
      <c r="D120" s="57">
        <f t="shared" si="0"/>
        <v>1.0261510934997737E-2</v>
      </c>
      <c r="E120" s="56"/>
    </row>
    <row r="121" spans="1:5" x14ac:dyDescent="0.2">
      <c r="A121" s="54">
        <v>5134</v>
      </c>
      <c r="B121" s="51" t="s">
        <v>381</v>
      </c>
      <c r="C121" s="55">
        <v>383694.05</v>
      </c>
      <c r="D121" s="57">
        <f t="shared" si="0"/>
        <v>3.6970905856507051E-3</v>
      </c>
      <c r="E121" s="56"/>
    </row>
    <row r="122" spans="1:5" x14ac:dyDescent="0.2">
      <c r="A122" s="54">
        <v>5135</v>
      </c>
      <c r="B122" s="51" t="s">
        <v>382</v>
      </c>
      <c r="C122" s="55">
        <v>654878.93000000005</v>
      </c>
      <c r="D122" s="57">
        <f t="shared" si="0"/>
        <v>6.3100971381860301E-3</v>
      </c>
      <c r="E122" s="56"/>
    </row>
    <row r="123" spans="1:5" x14ac:dyDescent="0.2">
      <c r="A123" s="54">
        <v>5136</v>
      </c>
      <c r="B123" s="51" t="s">
        <v>383</v>
      </c>
      <c r="C123" s="55">
        <v>161798.98000000001</v>
      </c>
      <c r="D123" s="57">
        <f t="shared" si="0"/>
        <v>1.5590168409593185E-3</v>
      </c>
      <c r="E123" s="56"/>
    </row>
    <row r="124" spans="1:5" x14ac:dyDescent="0.2">
      <c r="A124" s="54">
        <v>5137</v>
      </c>
      <c r="B124" s="51" t="s">
        <v>384</v>
      </c>
      <c r="C124" s="55">
        <v>148772.75</v>
      </c>
      <c r="D124" s="57">
        <f t="shared" si="0"/>
        <v>1.4335023788520202E-3</v>
      </c>
      <c r="E124" s="56"/>
    </row>
    <row r="125" spans="1:5" x14ac:dyDescent="0.2">
      <c r="A125" s="54">
        <v>5138</v>
      </c>
      <c r="B125" s="51" t="s">
        <v>385</v>
      </c>
      <c r="C125" s="55">
        <v>7178967.7199999997</v>
      </c>
      <c r="D125" s="57">
        <f t="shared" si="0"/>
        <v>6.9173066333195185E-2</v>
      </c>
      <c r="E125" s="56"/>
    </row>
    <row r="126" spans="1:5" x14ac:dyDescent="0.2">
      <c r="A126" s="54">
        <v>5139</v>
      </c>
      <c r="B126" s="51" t="s">
        <v>386</v>
      </c>
      <c r="C126" s="55">
        <v>1980765.92</v>
      </c>
      <c r="D126" s="57">
        <f t="shared" si="0"/>
        <v>1.9085703922721131E-2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21484762.050000001</v>
      </c>
      <c r="D127" s="57">
        <f t="shared" si="0"/>
        <v>0.20701679244179197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10150484.130000001</v>
      </c>
      <c r="D131" s="57">
        <f t="shared" si="0"/>
        <v>9.7805163558882122E-2</v>
      </c>
      <c r="E131" s="56"/>
    </row>
    <row r="132" spans="1:5" x14ac:dyDescent="0.2">
      <c r="A132" s="54">
        <v>5221</v>
      </c>
      <c r="B132" s="51" t="s">
        <v>392</v>
      </c>
      <c r="C132" s="55">
        <v>10150484.130000001</v>
      </c>
      <c r="D132" s="57">
        <f t="shared" si="0"/>
        <v>9.7805163558882122E-2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1848093.07</v>
      </c>
      <c r="D134" s="57">
        <f t="shared" si="0"/>
        <v>1.7807332405866887E-2</v>
      </c>
      <c r="E134" s="56"/>
    </row>
    <row r="135" spans="1:5" x14ac:dyDescent="0.2">
      <c r="A135" s="54">
        <v>5231</v>
      </c>
      <c r="B135" s="51" t="s">
        <v>394</v>
      </c>
      <c r="C135" s="55">
        <v>1848093.07</v>
      </c>
      <c r="D135" s="57">
        <f t="shared" si="0"/>
        <v>1.7807332405866887E-2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9486184.8499999996</v>
      </c>
      <c r="D137" s="57">
        <f t="shared" si="0"/>
        <v>9.1404296477042971E-2</v>
      </c>
      <c r="E137" s="56"/>
    </row>
    <row r="138" spans="1:5" x14ac:dyDescent="0.2">
      <c r="A138" s="54">
        <v>5241</v>
      </c>
      <c r="B138" s="51" t="s">
        <v>396</v>
      </c>
      <c r="C138" s="55">
        <v>9376869.8499999996</v>
      </c>
      <c r="D138" s="57">
        <f t="shared" si="0"/>
        <v>9.0350989923630401E-2</v>
      </c>
      <c r="E138" s="56"/>
    </row>
    <row r="139" spans="1:5" x14ac:dyDescent="0.2">
      <c r="A139" s="54">
        <v>5242</v>
      </c>
      <c r="B139" s="51" t="s">
        <v>397</v>
      </c>
      <c r="C139" s="55">
        <v>87190</v>
      </c>
      <c r="D139" s="57">
        <f t="shared" si="0"/>
        <v>8.4012073724595154E-4</v>
      </c>
      <c r="E139" s="56"/>
    </row>
    <row r="140" spans="1:5" x14ac:dyDescent="0.2">
      <c r="A140" s="54">
        <v>5243</v>
      </c>
      <c r="B140" s="51" t="s">
        <v>398</v>
      </c>
      <c r="C140" s="55">
        <v>22125</v>
      </c>
      <c r="D140" s="57">
        <f t="shared" si="0"/>
        <v>2.1318581616660946E-4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139230</v>
      </c>
      <c r="D170" s="57">
        <f t="shared" si="1"/>
        <v>1.3415530479040467E-3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139230</v>
      </c>
      <c r="D171" s="57">
        <f t="shared" si="1"/>
        <v>1.3415530479040467E-3</v>
      </c>
      <c r="E171" s="56"/>
    </row>
    <row r="172" spans="1:5" x14ac:dyDescent="0.2">
      <c r="A172" s="54">
        <v>5411</v>
      </c>
      <c r="B172" s="51" t="s">
        <v>426</v>
      </c>
      <c r="C172" s="55">
        <v>139230</v>
      </c>
      <c r="D172" s="57">
        <f t="shared" si="1"/>
        <v>1.3415530479040467E-3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2392339.15</v>
      </c>
      <c r="D185" s="57">
        <f t="shared" si="1"/>
        <v>2.3051424824410516E-2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2392339.15</v>
      </c>
      <c r="D186" s="57">
        <f t="shared" si="1"/>
        <v>2.3051424824410516E-2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1248494.6399999999</v>
      </c>
      <c r="D189" s="57">
        <f t="shared" si="1"/>
        <v>1.2029891471549705E-2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1143844.51</v>
      </c>
      <c r="D191" s="57">
        <f t="shared" si="1"/>
        <v>1.1021533352860812E-2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14069695.83</v>
      </c>
      <c r="D214" s="57">
        <f t="shared" si="1"/>
        <v>0.13556879497105048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14069695.83</v>
      </c>
      <c r="D215" s="57">
        <f t="shared" si="1"/>
        <v>0.13556879497105048</v>
      </c>
      <c r="E215" s="56"/>
    </row>
    <row r="216" spans="1:5" x14ac:dyDescent="0.2">
      <c r="A216" s="54">
        <v>5611</v>
      </c>
      <c r="B216" s="51" t="s">
        <v>464</v>
      </c>
      <c r="C216" s="55">
        <v>14069695.83</v>
      </c>
      <c r="D216" s="57">
        <f t="shared" si="1"/>
        <v>0.13556879497105048</v>
      </c>
      <c r="E216" s="56"/>
    </row>
    <row r="218" spans="1:5" x14ac:dyDescent="0.2">
      <c r="B218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188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146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570</v>
      </c>
      <c r="B9" s="104" t="s">
        <v>148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572</v>
      </c>
      <c r="B12" s="104" t="s">
        <v>148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activeCell="E4" sqref="E4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662</v>
      </c>
      <c r="B1" s="171"/>
      <c r="C1" s="171"/>
      <c r="D1" s="27" t="s">
        <v>605</v>
      </c>
      <c r="E1" s="28">
        <v>2023</v>
      </c>
    </row>
    <row r="2" spans="1:5" ht="18.95" customHeight="1" x14ac:dyDescent="0.2">
      <c r="A2" s="171" t="s">
        <v>611</v>
      </c>
      <c r="B2" s="171"/>
      <c r="C2" s="171"/>
      <c r="D2" s="27" t="s">
        <v>606</v>
      </c>
      <c r="E2" s="28" t="s">
        <v>608</v>
      </c>
    </row>
    <row r="3" spans="1:5" ht="18.95" customHeight="1" x14ac:dyDescent="0.2">
      <c r="A3" s="171" t="s">
        <v>663</v>
      </c>
      <c r="B3" s="171"/>
      <c r="C3" s="171"/>
      <c r="D3" s="27" t="s">
        <v>607</v>
      </c>
      <c r="E3" s="28" t="s">
        <v>664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-180000</v>
      </c>
    </row>
    <row r="9" spans="1:5" x14ac:dyDescent="0.2">
      <c r="A9" s="33">
        <v>3120</v>
      </c>
      <c r="B9" s="29" t="s">
        <v>465</v>
      </c>
      <c r="C9" s="34">
        <v>2608853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66507305.700000003</v>
      </c>
    </row>
    <row r="15" spans="1:5" x14ac:dyDescent="0.2">
      <c r="A15" s="33">
        <v>3220</v>
      </c>
      <c r="B15" s="29" t="s">
        <v>469</v>
      </c>
      <c r="C15" s="34">
        <v>44396077.390000001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173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2"/>
  <sheetViews>
    <sheetView workbookViewId="0">
      <selection activeCell="E4" sqref="E4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662</v>
      </c>
      <c r="B1" s="171"/>
      <c r="C1" s="171"/>
      <c r="D1" s="27" t="s">
        <v>605</v>
      </c>
      <c r="E1" s="28">
        <v>2023</v>
      </c>
    </row>
    <row r="2" spans="1:5" s="35" customFormat="1" ht="18.95" customHeight="1" x14ac:dyDescent="0.25">
      <c r="A2" s="171" t="s">
        <v>612</v>
      </c>
      <c r="B2" s="171"/>
      <c r="C2" s="171"/>
      <c r="D2" s="27" t="s">
        <v>606</v>
      </c>
      <c r="E2" s="28" t="s">
        <v>608</v>
      </c>
    </row>
    <row r="3" spans="1:5" s="35" customFormat="1" ht="18.95" customHeight="1" x14ac:dyDescent="0.25">
      <c r="A3" s="171" t="s">
        <v>663</v>
      </c>
      <c r="B3" s="171"/>
      <c r="C3" s="171"/>
      <c r="D3" s="27" t="s">
        <v>607</v>
      </c>
      <c r="E3" s="28" t="s">
        <v>664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47079579.020000003</v>
      </c>
      <c r="D9" s="34">
        <v>5969554.4699999997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195</v>
      </c>
      <c r="C11" s="34">
        <v>156191.54999999999</v>
      </c>
      <c r="D11" s="34">
        <v>2840334.43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7772131.6500000004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627</v>
      </c>
      <c r="C15" s="135">
        <f>SUM(C8:C14)</f>
        <v>47235770.57</v>
      </c>
      <c r="D15" s="135">
        <f>SUM(D8:D14)</f>
        <v>16582020.550000001</v>
      </c>
    </row>
    <row r="18" spans="1:5" x14ac:dyDescent="0.2">
      <c r="A18" s="31" t="s">
        <v>176</v>
      </c>
      <c r="B18" s="31"/>
      <c r="C18" s="31"/>
      <c r="D18" s="31"/>
      <c r="E18" s="130"/>
    </row>
    <row r="19" spans="1:5" x14ac:dyDescent="0.2">
      <c r="A19" s="32" t="s">
        <v>144</v>
      </c>
      <c r="B19" s="32" t="s">
        <v>649</v>
      </c>
      <c r="C19" s="144" t="s">
        <v>648</v>
      </c>
      <c r="D19" s="144" t="s">
        <v>179</v>
      </c>
      <c r="E19" s="130"/>
    </row>
    <row r="20" spans="1:5" x14ac:dyDescent="0.2">
      <c r="A20" s="133">
        <v>1230</v>
      </c>
      <c r="B20" s="134" t="s">
        <v>228</v>
      </c>
      <c r="C20" s="135">
        <f>SUM(C21:C27)</f>
        <v>39243887.530000001</v>
      </c>
      <c r="D20" s="135">
        <f>SUM(D21:D27)</f>
        <v>39243887.530000001</v>
      </c>
      <c r="E20" s="130"/>
    </row>
    <row r="21" spans="1:5" x14ac:dyDescent="0.2">
      <c r="A21" s="33">
        <v>1231</v>
      </c>
      <c r="B21" s="29" t="s">
        <v>229</v>
      </c>
      <c r="C21" s="34">
        <v>1100000</v>
      </c>
      <c r="D21" s="132">
        <v>1100000</v>
      </c>
      <c r="E21" s="130"/>
    </row>
    <row r="22" spans="1:5" x14ac:dyDescent="0.2">
      <c r="A22" s="33">
        <v>1232</v>
      </c>
      <c r="B22" s="29" t="s">
        <v>230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231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232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233</v>
      </c>
      <c r="C25" s="34">
        <v>35453811.329999998</v>
      </c>
      <c r="D25" s="132">
        <v>35453811.329999998</v>
      </c>
      <c r="E25" s="130"/>
    </row>
    <row r="26" spans="1:5" x14ac:dyDescent="0.2">
      <c r="A26" s="33">
        <v>1236</v>
      </c>
      <c r="B26" s="29" t="s">
        <v>234</v>
      </c>
      <c r="C26" s="34">
        <v>2690076.2</v>
      </c>
      <c r="D26" s="132">
        <v>2690076.2</v>
      </c>
      <c r="E26" s="130"/>
    </row>
    <row r="27" spans="1:5" x14ac:dyDescent="0.2">
      <c r="A27" s="33">
        <v>1239</v>
      </c>
      <c r="B27" s="29" t="s">
        <v>235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236</v>
      </c>
      <c r="C28" s="135">
        <f>SUM(C29:C36)</f>
        <v>3919073.8400000003</v>
      </c>
      <c r="D28" s="135">
        <f>SUM(D29:D36)</f>
        <v>3919073.8400000003</v>
      </c>
      <c r="E28" s="130"/>
    </row>
    <row r="29" spans="1:5" x14ac:dyDescent="0.2">
      <c r="A29" s="33">
        <v>1241</v>
      </c>
      <c r="B29" s="29" t="s">
        <v>237</v>
      </c>
      <c r="C29" s="34">
        <v>201078.19</v>
      </c>
      <c r="D29" s="132">
        <v>201078.19</v>
      </c>
      <c r="E29" s="130"/>
    </row>
    <row r="30" spans="1:5" x14ac:dyDescent="0.2">
      <c r="A30" s="33">
        <v>1242</v>
      </c>
      <c r="B30" s="29" t="s">
        <v>238</v>
      </c>
      <c r="C30" s="34">
        <v>1314935.3400000001</v>
      </c>
      <c r="D30" s="132">
        <v>1314935.3400000001</v>
      </c>
      <c r="E30" s="130"/>
    </row>
    <row r="31" spans="1:5" x14ac:dyDescent="0.2">
      <c r="A31" s="33">
        <v>1243</v>
      </c>
      <c r="B31" s="29" t="s">
        <v>239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240</v>
      </c>
      <c r="C32" s="34">
        <v>2204755</v>
      </c>
      <c r="D32" s="132">
        <v>2204755</v>
      </c>
      <c r="E32" s="130"/>
    </row>
    <row r="33" spans="1:5" x14ac:dyDescent="0.2">
      <c r="A33" s="33">
        <v>1245</v>
      </c>
      <c r="B33" s="29" t="s">
        <v>241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242</v>
      </c>
      <c r="C34" s="34">
        <v>198305.31</v>
      </c>
      <c r="D34" s="132">
        <v>198305.31</v>
      </c>
    </row>
    <row r="35" spans="1:5" x14ac:dyDescent="0.2">
      <c r="A35" s="33">
        <v>1247</v>
      </c>
      <c r="B35" s="29" t="s">
        <v>243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246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247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32">
        <v>0</v>
      </c>
    </row>
    <row r="43" spans="1:5" x14ac:dyDescent="0.2">
      <c r="B43" s="136" t="s">
        <v>628</v>
      </c>
      <c r="C43" s="135">
        <f>C20+C28+C37</f>
        <v>43162961.370000005</v>
      </c>
      <c r="D43" s="135">
        <f>D20+D28+D37</f>
        <v>43162961.370000005</v>
      </c>
    </row>
    <row r="44" spans="1:5" s="130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629</v>
      </c>
      <c r="C47" s="135">
        <v>66507305.700000003</v>
      </c>
      <c r="D47" s="135">
        <v>0</v>
      </c>
    </row>
    <row r="48" spans="1:5" x14ac:dyDescent="0.2">
      <c r="A48" s="131"/>
      <c r="B48" s="136" t="s">
        <v>617</v>
      </c>
      <c r="C48" s="135">
        <f>C51+C63+C91+C94+C49</f>
        <v>17199610.84</v>
      </c>
      <c r="D48" s="135">
        <f>D51+D63+D91+D94+D49</f>
        <v>18450380.900000002</v>
      </c>
    </row>
    <row r="49" spans="1:4" s="130" customFormat="1" x14ac:dyDescent="0.2">
      <c r="A49" s="153">
        <v>5100</v>
      </c>
      <c r="B49" s="154" t="s">
        <v>359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650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424</v>
      </c>
      <c r="C51" s="135">
        <f>C52+C54+C56+C58+C60</f>
        <v>139230</v>
      </c>
      <c r="D51" s="135">
        <f>D52+D54+D56+D58+D60</f>
        <v>0</v>
      </c>
    </row>
    <row r="52" spans="1:4" x14ac:dyDescent="0.2">
      <c r="A52" s="131">
        <v>5410</v>
      </c>
      <c r="B52" s="130" t="s">
        <v>618</v>
      </c>
      <c r="C52" s="132">
        <f>C53</f>
        <v>139230</v>
      </c>
      <c r="D52" s="132">
        <f>D53</f>
        <v>0</v>
      </c>
    </row>
    <row r="53" spans="1:4" x14ac:dyDescent="0.2">
      <c r="A53" s="131">
        <v>5411</v>
      </c>
      <c r="B53" s="130" t="s">
        <v>426</v>
      </c>
      <c r="C53" s="132">
        <v>139230</v>
      </c>
      <c r="D53" s="132">
        <v>0</v>
      </c>
    </row>
    <row r="54" spans="1:4" x14ac:dyDescent="0.2">
      <c r="A54" s="131">
        <v>5420</v>
      </c>
      <c r="B54" s="130" t="s">
        <v>619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429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620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432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621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621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622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436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437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438</v>
      </c>
      <c r="C63" s="135">
        <f>C64+C73+C76+C82</f>
        <v>2392339.15</v>
      </c>
      <c r="D63" s="135">
        <f>D64+D73+D76+D82</f>
        <v>1691062.85</v>
      </c>
    </row>
    <row r="64" spans="1:4" x14ac:dyDescent="0.2">
      <c r="A64" s="33">
        <v>5510</v>
      </c>
      <c r="B64" s="29" t="s">
        <v>439</v>
      </c>
      <c r="C64" s="34">
        <f>SUM(C65:C72)</f>
        <v>2392339.15</v>
      </c>
      <c r="D64" s="34">
        <f>SUM(D65:D72)</f>
        <v>1691062.85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1248494.6399999999</v>
      </c>
      <c r="D67" s="34">
        <v>448906.45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428896.63</v>
      </c>
    </row>
    <row r="69" spans="1:4" x14ac:dyDescent="0.2">
      <c r="A69" s="33">
        <v>5515</v>
      </c>
      <c r="B69" s="29" t="s">
        <v>444</v>
      </c>
      <c r="C69" s="34">
        <v>1143844.51</v>
      </c>
      <c r="D69" s="34">
        <v>813259.77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0</v>
      </c>
      <c r="D71" s="34">
        <v>0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14069695.83</v>
      </c>
      <c r="D91" s="135">
        <f>D92</f>
        <v>16759318.050000001</v>
      </c>
    </row>
    <row r="92" spans="1:4" x14ac:dyDescent="0.2">
      <c r="A92" s="33">
        <v>5610</v>
      </c>
      <c r="B92" s="29" t="s">
        <v>463</v>
      </c>
      <c r="C92" s="34">
        <f>C93</f>
        <v>14069695.83</v>
      </c>
      <c r="D92" s="34">
        <f>D93</f>
        <v>16759318.050000001</v>
      </c>
    </row>
    <row r="93" spans="1:4" x14ac:dyDescent="0.2">
      <c r="A93" s="33">
        <v>5611</v>
      </c>
      <c r="B93" s="29" t="s">
        <v>464</v>
      </c>
      <c r="C93" s="34">
        <v>14069695.83</v>
      </c>
      <c r="D93" s="34">
        <v>16759318.050000001</v>
      </c>
    </row>
    <row r="94" spans="1:4" x14ac:dyDescent="0.2">
      <c r="A94" s="133">
        <v>2110</v>
      </c>
      <c r="B94" s="139" t="s">
        <v>630</v>
      </c>
      <c r="C94" s="135">
        <f>SUM(C95:C99)</f>
        <v>598345.86</v>
      </c>
      <c r="D94" s="135">
        <f>SUM(D95:D99)</f>
        <v>0</v>
      </c>
    </row>
    <row r="95" spans="1:4" x14ac:dyDescent="0.2">
      <c r="A95" s="131">
        <v>2111</v>
      </c>
      <c r="B95" s="130" t="s">
        <v>631</v>
      </c>
      <c r="C95" s="132">
        <v>60790.2</v>
      </c>
      <c r="D95" s="132">
        <v>0</v>
      </c>
    </row>
    <row r="96" spans="1:4" x14ac:dyDescent="0.2">
      <c r="A96" s="131">
        <v>2112</v>
      </c>
      <c r="B96" s="130" t="s">
        <v>632</v>
      </c>
      <c r="C96" s="132">
        <v>261139.94</v>
      </c>
      <c r="D96" s="132">
        <v>0</v>
      </c>
    </row>
    <row r="97" spans="1:4" x14ac:dyDescent="0.2">
      <c r="A97" s="131">
        <v>2112</v>
      </c>
      <c r="B97" s="130" t="s">
        <v>633</v>
      </c>
      <c r="C97" s="132">
        <v>275415.71999999997</v>
      </c>
      <c r="D97" s="132">
        <v>0</v>
      </c>
    </row>
    <row r="98" spans="1:4" x14ac:dyDescent="0.2">
      <c r="A98" s="131">
        <v>2115</v>
      </c>
      <c r="B98" s="130" t="s">
        <v>634</v>
      </c>
      <c r="C98" s="132">
        <v>1000</v>
      </c>
      <c r="D98" s="132">
        <v>0</v>
      </c>
    </row>
    <row r="99" spans="1:4" x14ac:dyDescent="0.2">
      <c r="A99" s="131">
        <v>2114</v>
      </c>
      <c r="B99" s="130" t="s">
        <v>635</v>
      </c>
      <c r="C99" s="132">
        <v>0</v>
      </c>
      <c r="D99" s="132">
        <v>0</v>
      </c>
    </row>
    <row r="100" spans="1:4" x14ac:dyDescent="0.2">
      <c r="A100" s="131"/>
      <c r="B100" s="136" t="s">
        <v>636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651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652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653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654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655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656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252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657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658</v>
      </c>
      <c r="C109" s="155">
        <f>+C110+C112</f>
        <v>0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659</v>
      </c>
      <c r="C110" s="160">
        <f>+C111</f>
        <v>0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352</v>
      </c>
      <c r="C111" s="162">
        <v>0</v>
      </c>
      <c r="D111" s="162">
        <v>0</v>
      </c>
    </row>
    <row r="112" spans="1:4" x14ac:dyDescent="0.2">
      <c r="A112" s="133">
        <v>1120</v>
      </c>
      <c r="B112" s="140" t="s">
        <v>637</v>
      </c>
      <c r="C112" s="135">
        <f>SUM(C113:C121)</f>
        <v>0</v>
      </c>
      <c r="D112" s="135">
        <f>SUM(D113:D121)</f>
        <v>0</v>
      </c>
    </row>
    <row r="113" spans="1:4" x14ac:dyDescent="0.2">
      <c r="A113" s="131">
        <v>1124</v>
      </c>
      <c r="B113" s="141" t="s">
        <v>638</v>
      </c>
      <c r="C113" s="142">
        <v>0</v>
      </c>
      <c r="D113" s="132">
        <v>0</v>
      </c>
    </row>
    <row r="114" spans="1:4" x14ac:dyDescent="0.2">
      <c r="A114" s="131">
        <v>1124</v>
      </c>
      <c r="B114" s="141" t="s">
        <v>639</v>
      </c>
      <c r="C114" s="142">
        <v>0</v>
      </c>
      <c r="D114" s="132">
        <v>0</v>
      </c>
    </row>
    <row r="115" spans="1:4" x14ac:dyDescent="0.2">
      <c r="A115" s="131">
        <v>1124</v>
      </c>
      <c r="B115" s="141" t="s">
        <v>640</v>
      </c>
      <c r="C115" s="142">
        <v>0</v>
      </c>
      <c r="D115" s="132">
        <v>0</v>
      </c>
    </row>
    <row r="116" spans="1:4" x14ac:dyDescent="0.2">
      <c r="A116" s="131">
        <v>1124</v>
      </c>
      <c r="B116" s="141" t="s">
        <v>641</v>
      </c>
      <c r="C116" s="142">
        <v>0</v>
      </c>
      <c r="D116" s="132">
        <v>0</v>
      </c>
    </row>
    <row r="117" spans="1:4" x14ac:dyDescent="0.2">
      <c r="A117" s="131">
        <v>1124</v>
      </c>
      <c r="B117" s="141" t="s">
        <v>642</v>
      </c>
      <c r="C117" s="132">
        <v>0</v>
      </c>
      <c r="D117" s="132">
        <v>0</v>
      </c>
    </row>
    <row r="118" spans="1:4" x14ac:dyDescent="0.2">
      <c r="A118" s="131">
        <v>1124</v>
      </c>
      <c r="B118" s="141" t="s">
        <v>643</v>
      </c>
      <c r="C118" s="132">
        <v>0</v>
      </c>
      <c r="D118" s="132">
        <v>0</v>
      </c>
    </row>
    <row r="119" spans="1:4" x14ac:dyDescent="0.2">
      <c r="A119" s="131">
        <v>1122</v>
      </c>
      <c r="B119" s="141" t="s">
        <v>644</v>
      </c>
      <c r="C119" s="132">
        <v>0</v>
      </c>
      <c r="D119" s="132">
        <v>0</v>
      </c>
    </row>
    <row r="120" spans="1:4" x14ac:dyDescent="0.2">
      <c r="A120" s="131">
        <v>1122</v>
      </c>
      <c r="B120" s="141" t="s">
        <v>645</v>
      </c>
      <c r="C120" s="142">
        <v>0</v>
      </c>
      <c r="D120" s="132">
        <v>0</v>
      </c>
    </row>
    <row r="121" spans="1:4" x14ac:dyDescent="0.2">
      <c r="A121" s="131">
        <v>1122</v>
      </c>
      <c r="B121" s="141" t="s">
        <v>646</v>
      </c>
      <c r="C121" s="132">
        <v>0</v>
      </c>
      <c r="D121" s="132">
        <v>0</v>
      </c>
    </row>
    <row r="122" spans="1:4" x14ac:dyDescent="0.2">
      <c r="A122" s="131"/>
      <c r="B122" s="143" t="s">
        <v>647</v>
      </c>
      <c r="C122" s="135">
        <f>C47+C48+C100-C106-C109</f>
        <v>83706916.540000007</v>
      </c>
      <c r="D122" s="135">
        <f>D47+D48+D100-D106-D109</f>
        <v>18450380.900000002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149</v>
      </c>
    </row>
    <row r="7" spans="1:2" ht="14.1" customHeight="1" x14ac:dyDescent="0.2">
      <c r="B7" s="102" t="s">
        <v>150</v>
      </c>
    </row>
    <row r="8" spans="1:2" ht="14.1" customHeight="1" x14ac:dyDescent="0.2"/>
    <row r="9" spans="1:2" x14ac:dyDescent="0.2">
      <c r="A9" s="112" t="s">
        <v>29</v>
      </c>
      <c r="B9" s="104" t="s">
        <v>589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193</v>
      </c>
    </row>
    <row r="12" spans="1:2" ht="15" customHeight="1" x14ac:dyDescent="0.2"/>
    <row r="13" spans="1:2" x14ac:dyDescent="0.2">
      <c r="A13" s="112" t="s">
        <v>76</v>
      </c>
      <c r="B13" s="102" t="s">
        <v>590</v>
      </c>
    </row>
    <row r="14" spans="1:2" ht="15" customHeight="1" x14ac:dyDescent="0.2">
      <c r="B14" s="102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2019-02-13T21:19:08Z</cp:lastPrinted>
  <dcterms:created xsi:type="dcterms:W3CDTF">2012-12-11T20:36:24Z</dcterms:created>
  <dcterms:modified xsi:type="dcterms:W3CDTF">2024-02-21T14:55:38Z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